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845" activeTab="0"/>
  </bookViews>
  <sheets>
    <sheet name="табл 1" sheetId="1" r:id="rId1"/>
  </sheets>
  <externalReferences>
    <externalReference r:id="rId4"/>
  </externalReferences>
  <definedNames>
    <definedName name="_xlnm.Print_Titles" localSheetId="0">'табл 1'!$A:$B</definedName>
  </definedNames>
  <calcPr fullCalcOnLoad="1"/>
</workbook>
</file>

<file path=xl/sharedStrings.xml><?xml version="1.0" encoding="utf-8"?>
<sst xmlns="http://schemas.openxmlformats.org/spreadsheetml/2006/main" count="50" uniqueCount="21">
  <si>
    <t>№ з/п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</si>
  <si>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</si>
  <si>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</si>
  <si>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</si>
  <si>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</si>
  <si>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</si>
  <si>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</si>
  <si>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</si>
  <si>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</si>
  <si>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%</t>
  </si>
  <si>
    <t>Усього</t>
  </si>
  <si>
    <t>у тому числі справ</t>
  </si>
  <si>
    <t>А</t>
  </si>
  <si>
    <t>Б</t>
  </si>
  <si>
    <t>Таблиця 1</t>
  </si>
  <si>
    <t>Дина-міка</t>
  </si>
  <si>
    <t>Таблиця 1 (продовження)</t>
  </si>
  <si>
    <t>Сумська область
(регіон)</t>
  </si>
  <si>
    <t>Надходження справ і матеріалів до місцевих загальних судів Сумської області в І півріччі 2017 року в порівнянні з І півріччям 2016 року</t>
  </si>
  <si>
    <t>І півріччя 2016</t>
  </si>
  <si>
    <t>І півріччя 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</si>
</sst>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4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2" borderId="10" xfId="0" applyFont="1" applyFill="1" applyBorder="1" applyAlignment="1" applyProtection="1">
      <alignment horizontal="center" vertical="top" wrapText="1"/>
      <protection hidden="1"/>
    </xf>
    <xf numFmtId="1" fontId="3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1" fontId="2" fillId="0" borderId="10" xfId="0" applyNumberFormat="1" applyFont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 vertical="top" wrapText="1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7" fillId="33" borderId="10" xfId="0" applyFont="1" applyFill="1" applyBorder="1" applyAlignment="1" applyProtection="1">
      <alignment horizontal="center" vertical="top" wrapText="1"/>
      <protection hidden="1"/>
    </xf>
    <xf numFmtId="2" fontId="2" fillId="33" borderId="10" xfId="0" applyNumberFormat="1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 hidden="1"/>
    </xf>
    <xf numFmtId="1" fontId="2" fillId="34" borderId="1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7" fillId="32" borderId="10" xfId="0" applyFont="1" applyFill="1" applyBorder="1" applyAlignment="1" applyProtection="1">
      <alignment horizontal="center" vertical="top" wrapText="1"/>
      <protection hidden="1"/>
    </xf>
    <xf numFmtId="0" fontId="5" fillId="32" borderId="10" xfId="0" applyFont="1" applyFill="1" applyBorder="1" applyAlignment="1" applyProtection="1">
      <alignment horizontal="center" vertical="center" textRotation="90" wrapText="1"/>
      <protection hidden="1"/>
    </xf>
    <xf numFmtId="0" fontId="6" fillId="32" borderId="10" xfId="0" applyFont="1" applyFill="1" applyBorder="1" applyAlignment="1" applyProtection="1">
      <alignment horizontal="center" vertical="center" wrapText="1"/>
      <protection hidden="1"/>
    </xf>
    <xf numFmtId="0" fontId="8" fillId="32" borderId="10" xfId="0" applyFont="1" applyFill="1" applyBorder="1" applyAlignment="1" applyProtection="1">
      <alignment horizontal="center" vertical="top" wrapText="1"/>
      <protection hidden="1"/>
    </xf>
    <xf numFmtId="0" fontId="7" fillId="32" borderId="10" xfId="0" applyFont="1" applyFill="1" applyBorder="1" applyAlignment="1" applyProtection="1">
      <alignment horizontal="center" vertical="center" wrapText="1"/>
      <protection hidden="1"/>
    </xf>
    <xf numFmtId="0" fontId="9" fillId="33" borderId="10" xfId="0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12.250\&#1086;&#1073;&#1097;&#1072;&#1103;%20&#1087;&#1072;&#1087;&#1082;&#1072;\ZVIT_XLS\Info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_SUD"/>
      <sheetName val="Лист2"/>
      <sheetName val="Лист3"/>
    </sheetNames>
    <sheetDataSet>
      <sheetData sheetId="0">
        <row r="5">
          <cell r="B5" t="str">
            <v>Білопільський районний суд </v>
          </cell>
        </row>
        <row r="6">
          <cell r="B6" t="str">
            <v>Буринський районний суд</v>
          </cell>
        </row>
        <row r="7">
          <cell r="B7" t="str">
            <v>Великописарівський районний суд</v>
          </cell>
        </row>
        <row r="8">
          <cell r="B8" t="str">
            <v>Глухівський міськрайонний суд</v>
          </cell>
        </row>
        <row r="9">
          <cell r="B9" t="str">
            <v>Зарічний районний суд м.Суми</v>
          </cell>
        </row>
        <row r="10">
          <cell r="B10" t="str">
            <v>Ковпаківський районний суд м. Сум</v>
          </cell>
        </row>
        <row r="11">
          <cell r="B11" t="str">
            <v>Конотопський міськрайонний суд</v>
          </cell>
        </row>
        <row r="12">
          <cell r="B12" t="str">
            <v>Краснопільський районний суд </v>
          </cell>
        </row>
        <row r="13">
          <cell r="B13" t="str">
            <v>Кролевецький районний суд</v>
          </cell>
        </row>
        <row r="14">
          <cell r="B14" t="str">
            <v>Лебединський районний суд</v>
          </cell>
        </row>
        <row r="15">
          <cell r="B15" t="str">
            <v>Липоводолинський районний суд</v>
          </cell>
        </row>
        <row r="16">
          <cell r="B16" t="str">
            <v>Недригайлівський районний суд</v>
          </cell>
        </row>
        <row r="17">
          <cell r="B17" t="str">
            <v>Охтирський міськрайонний суд</v>
          </cell>
        </row>
        <row r="18">
          <cell r="B18" t="str">
            <v>Путивльський районний суд</v>
          </cell>
        </row>
        <row r="19">
          <cell r="B19" t="str">
            <v>Роменський міськрайонний суд</v>
          </cell>
        </row>
        <row r="20">
          <cell r="B20" t="str">
            <v>Середино-Будський районний суд</v>
          </cell>
        </row>
        <row r="21">
          <cell r="B21" t="str">
            <v>Сумський районний суд</v>
          </cell>
        </row>
        <row r="22">
          <cell r="B22" t="str">
            <v>Тростянецький районний суд</v>
          </cell>
        </row>
        <row r="23">
          <cell r="B23" t="str">
            <v>Шосткинський міськрайонний суд</v>
          </cell>
        </row>
        <row r="24">
          <cell r="B24" t="str">
            <v>Ямпільський районний суд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120" zoomScaleNormal="120" zoomScalePageLayoutView="0" workbookViewId="0" topLeftCell="A1">
      <pane xSplit="1" ySplit="6" topLeftCell="G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19" sqref="Y19"/>
    </sheetView>
  </sheetViews>
  <sheetFormatPr defaultColWidth="9.00390625" defaultRowHeight="15.75"/>
  <cols>
    <col min="1" max="1" width="2.625" style="1" customWidth="1"/>
    <col min="2" max="2" width="26.625" style="1" customWidth="1"/>
    <col min="3" max="3" width="8.75390625" style="1" customWidth="1"/>
    <col min="4" max="4" width="8.25390625" style="1" customWidth="1"/>
    <col min="5" max="5" width="7.375" style="1" customWidth="1"/>
    <col min="6" max="6" width="8.125" style="1" customWidth="1"/>
    <col min="7" max="7" width="8.00390625" style="1" customWidth="1"/>
    <col min="8" max="8" width="8.125" style="1" customWidth="1"/>
    <col min="9" max="9" width="8.25390625" style="1" customWidth="1"/>
    <col min="10" max="10" width="8.75390625" style="1" customWidth="1"/>
    <col min="11" max="12" width="8.50390625" style="1" customWidth="1"/>
    <col min="13" max="13" width="8.375" style="1" customWidth="1"/>
    <col min="14" max="14" width="9.00390625" style="1" customWidth="1"/>
    <col min="15" max="15" width="9.75390625" style="1" customWidth="1"/>
    <col min="16" max="16" width="8.875" style="1" customWidth="1"/>
    <col min="17" max="17" width="7.875" style="1" customWidth="1"/>
    <col min="18" max="18" width="8.125" style="1" customWidth="1"/>
    <col min="19" max="19" width="8.25390625" style="1" customWidth="1"/>
    <col min="20" max="20" width="8.125" style="1" customWidth="1"/>
    <col min="21" max="21" width="8.50390625" style="1" customWidth="1"/>
    <col min="22" max="22" width="8.875" style="1" customWidth="1"/>
    <col min="23" max="23" width="7.375" style="1" customWidth="1"/>
    <col min="24" max="24" width="7.00390625" style="1" customWidth="1"/>
    <col min="25" max="25" width="8.375" style="1" customWidth="1"/>
    <col min="26" max="26" width="8.25390625" style="1" customWidth="1"/>
    <col min="27" max="27" width="8.50390625" style="1" customWidth="1"/>
    <col min="28" max="28" width="9.00390625" style="2" customWidth="1"/>
    <col min="29" max="16384" width="9.00390625" style="1" customWidth="1"/>
  </cols>
  <sheetData>
    <row r="1" spans="14:26" ht="12.75">
      <c r="N1" s="1" t="s">
        <v>14</v>
      </c>
      <c r="Z1" s="15" t="s">
        <v>16</v>
      </c>
    </row>
    <row r="2" spans="2:27" ht="18.75">
      <c r="B2" s="18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3"/>
    </row>
    <row r="4" spans="1:27" ht="78" customHeight="1">
      <c r="A4" s="20" t="s">
        <v>0</v>
      </c>
      <c r="B4" s="21" t="s">
        <v>17</v>
      </c>
      <c r="C4" s="19" t="s">
        <v>1</v>
      </c>
      <c r="D4" s="19"/>
      <c r="E4" s="19"/>
      <c r="F4" s="19"/>
      <c r="G4" s="19" t="s">
        <v>2</v>
      </c>
      <c r="H4" s="19"/>
      <c r="I4" s="19"/>
      <c r="J4" s="19"/>
      <c r="K4" s="19" t="s">
        <v>3</v>
      </c>
      <c r="L4" s="19"/>
      <c r="M4" s="19"/>
      <c r="N4" s="19"/>
      <c r="O4" s="19" t="s">
        <v>4</v>
      </c>
      <c r="P4" s="19"/>
      <c r="Q4" s="19"/>
      <c r="R4" s="19"/>
      <c r="S4" s="19" t="s">
        <v>5</v>
      </c>
      <c r="T4" s="19"/>
      <c r="U4" s="19" t="s">
        <v>6</v>
      </c>
      <c r="V4" s="19"/>
      <c r="W4" s="19" t="s">
        <v>7</v>
      </c>
      <c r="X4" s="19"/>
      <c r="Y4" s="22" t="s">
        <v>8</v>
      </c>
      <c r="Z4" s="22"/>
      <c r="AA4" s="8" t="s">
        <v>15</v>
      </c>
    </row>
    <row r="5" spans="1:27" ht="12.75">
      <c r="A5" s="20"/>
      <c r="B5" s="21"/>
      <c r="C5" s="19" t="s">
        <v>19</v>
      </c>
      <c r="D5" s="19"/>
      <c r="E5" s="19" t="s">
        <v>20</v>
      </c>
      <c r="F5" s="19"/>
      <c r="G5" s="19" t="s">
        <v>19</v>
      </c>
      <c r="H5" s="19"/>
      <c r="I5" s="19" t="s">
        <v>20</v>
      </c>
      <c r="J5" s="19"/>
      <c r="K5" s="19" t="s">
        <v>19</v>
      </c>
      <c r="L5" s="19"/>
      <c r="M5" s="19" t="s">
        <v>20</v>
      </c>
      <c r="N5" s="19"/>
      <c r="O5" s="19" t="s">
        <v>19</v>
      </c>
      <c r="P5" s="19"/>
      <c r="Q5" s="19" t="s">
        <v>20</v>
      </c>
      <c r="R5" s="19"/>
      <c r="S5" s="23" t="s">
        <v>19</v>
      </c>
      <c r="T5" s="23" t="s">
        <v>20</v>
      </c>
      <c r="U5" s="23" t="s">
        <v>19</v>
      </c>
      <c r="V5" s="23" t="s">
        <v>20</v>
      </c>
      <c r="W5" s="23" t="s">
        <v>19</v>
      </c>
      <c r="X5" s="23" t="s">
        <v>20</v>
      </c>
      <c r="Y5" s="23" t="s">
        <v>19</v>
      </c>
      <c r="Z5" s="23" t="s">
        <v>20</v>
      </c>
      <c r="AA5" s="24" t="s">
        <v>9</v>
      </c>
    </row>
    <row r="6" spans="1:27" ht="39.75" customHeight="1">
      <c r="A6" s="20"/>
      <c r="B6" s="21"/>
      <c r="C6" s="9" t="s">
        <v>10</v>
      </c>
      <c r="D6" s="9" t="s">
        <v>11</v>
      </c>
      <c r="E6" s="9" t="s">
        <v>10</v>
      </c>
      <c r="F6" s="9" t="s">
        <v>11</v>
      </c>
      <c r="G6" s="9" t="s">
        <v>10</v>
      </c>
      <c r="H6" s="9" t="s">
        <v>11</v>
      </c>
      <c r="I6" s="9" t="s">
        <v>10</v>
      </c>
      <c r="J6" s="9" t="s">
        <v>11</v>
      </c>
      <c r="K6" s="9" t="s">
        <v>10</v>
      </c>
      <c r="L6" s="9" t="s">
        <v>11</v>
      </c>
      <c r="M6" s="9" t="s">
        <v>10</v>
      </c>
      <c r="N6" s="9" t="s">
        <v>11</v>
      </c>
      <c r="O6" s="9" t="s">
        <v>10</v>
      </c>
      <c r="P6" s="9" t="s">
        <v>11</v>
      </c>
      <c r="Q6" s="9" t="s">
        <v>10</v>
      </c>
      <c r="R6" s="9" t="s">
        <v>11</v>
      </c>
      <c r="S6" s="23"/>
      <c r="T6" s="23"/>
      <c r="U6" s="23"/>
      <c r="V6" s="23"/>
      <c r="W6" s="23"/>
      <c r="X6" s="23"/>
      <c r="Y6" s="23"/>
      <c r="Z6" s="23"/>
      <c r="AA6" s="24"/>
    </row>
    <row r="7" spans="1:27" ht="13.5" thickBot="1">
      <c r="A7" s="4" t="s">
        <v>12</v>
      </c>
      <c r="B7" s="4" t="s">
        <v>13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10">
        <v>13</v>
      </c>
      <c r="P7" s="10">
        <v>14</v>
      </c>
      <c r="Q7" s="10">
        <v>15</v>
      </c>
      <c r="R7" s="10">
        <v>16</v>
      </c>
      <c r="S7" s="4">
        <v>17</v>
      </c>
      <c r="T7" s="4">
        <v>18</v>
      </c>
      <c r="U7" s="4">
        <v>19</v>
      </c>
      <c r="V7" s="4">
        <v>20</v>
      </c>
      <c r="W7" s="10">
        <v>21</v>
      </c>
      <c r="X7" s="4">
        <v>22</v>
      </c>
      <c r="Y7" s="4">
        <v>23</v>
      </c>
      <c r="Z7" s="4">
        <v>24</v>
      </c>
      <c r="AA7" s="11">
        <v>25</v>
      </c>
    </row>
    <row r="8" spans="1:28" ht="12.75">
      <c r="A8" s="6">
        <v>1</v>
      </c>
      <c r="B8" s="16" t="str">
        <f>REPT('[1]M_SUD'!$B$5,1)</f>
        <v>Білопільський районний суд </v>
      </c>
      <c r="C8" s="7">
        <v>417</v>
      </c>
      <c r="D8" s="7">
        <v>76</v>
      </c>
      <c r="E8" s="7">
        <v>519</v>
      </c>
      <c r="F8" s="7">
        <v>120</v>
      </c>
      <c r="G8" s="7">
        <v>17</v>
      </c>
      <c r="H8" s="7">
        <v>16</v>
      </c>
      <c r="I8" s="7">
        <v>21</v>
      </c>
      <c r="J8" s="7">
        <v>19</v>
      </c>
      <c r="K8" s="7">
        <v>507</v>
      </c>
      <c r="L8" s="7">
        <v>458</v>
      </c>
      <c r="M8" s="7">
        <v>536</v>
      </c>
      <c r="N8" s="7">
        <v>490</v>
      </c>
      <c r="O8" s="7">
        <v>282</v>
      </c>
      <c r="P8" s="7">
        <v>277</v>
      </c>
      <c r="Q8" s="7">
        <v>326</v>
      </c>
      <c r="R8" s="7">
        <v>321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f>C8+G8+K8+O8+S8+U8+W8</f>
        <v>1223</v>
      </c>
      <c r="Z8" s="7">
        <f>E8+I8+M8+Q8+T8+V8+X8</f>
        <v>1402</v>
      </c>
      <c r="AA8" s="12">
        <f>(Z8/Y8)*100-100</f>
        <v>14.636140637775966</v>
      </c>
      <c r="AB8" s="5">
        <f>SUM(Z8-Y8)</f>
        <v>179</v>
      </c>
    </row>
    <row r="9" spans="1:28" ht="12.75">
      <c r="A9" s="6">
        <v>2</v>
      </c>
      <c r="B9" s="17" t="str">
        <f>REPT('[1]M_SUD'!$B$6,1)</f>
        <v>Буринський районний суд</v>
      </c>
      <c r="C9" s="7">
        <v>243</v>
      </c>
      <c r="D9" s="7">
        <v>55</v>
      </c>
      <c r="E9" s="7">
        <v>253</v>
      </c>
      <c r="F9" s="7">
        <v>54</v>
      </c>
      <c r="G9" s="7">
        <v>12</v>
      </c>
      <c r="H9" s="7">
        <v>8</v>
      </c>
      <c r="I9" s="7">
        <v>13</v>
      </c>
      <c r="J9" s="7">
        <v>10</v>
      </c>
      <c r="K9" s="7">
        <v>340</v>
      </c>
      <c r="L9" s="7">
        <v>305</v>
      </c>
      <c r="M9" s="7">
        <v>355</v>
      </c>
      <c r="N9" s="7">
        <v>331</v>
      </c>
      <c r="O9" s="7">
        <v>143</v>
      </c>
      <c r="P9" s="7">
        <v>142</v>
      </c>
      <c r="Q9" s="7">
        <v>148</v>
      </c>
      <c r="R9" s="7">
        <v>144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f aca="true" t="shared" si="0" ref="Y9:Y27">C9+G9+K9+O9+S9+U9+W9</f>
        <v>738</v>
      </c>
      <c r="Z9" s="7">
        <f aca="true" t="shared" si="1" ref="Z9:Z27">E9+I9+M9+Q9+T9+V9+X9</f>
        <v>769</v>
      </c>
      <c r="AA9" s="12">
        <f aca="true" t="shared" si="2" ref="AA9:AA28">(Z9/Y9)*100-100</f>
        <v>4.200542005420061</v>
      </c>
      <c r="AB9" s="5">
        <f aca="true" t="shared" si="3" ref="AB9:AB28">SUM(Z9-Y9)</f>
        <v>31</v>
      </c>
    </row>
    <row r="10" spans="1:28" ht="12.75">
      <c r="A10" s="6">
        <v>3</v>
      </c>
      <c r="B10" s="17" t="str">
        <f>REPT('[1]M_SUD'!$B$7,1)</f>
        <v>Великописарівський районний суд</v>
      </c>
      <c r="C10" s="7">
        <v>175</v>
      </c>
      <c r="D10" s="7">
        <v>47</v>
      </c>
      <c r="E10" s="7">
        <v>219</v>
      </c>
      <c r="F10" s="7">
        <v>68</v>
      </c>
      <c r="G10" s="7">
        <v>8</v>
      </c>
      <c r="H10" s="7">
        <v>8</v>
      </c>
      <c r="I10" s="7">
        <v>20</v>
      </c>
      <c r="J10" s="7">
        <v>17</v>
      </c>
      <c r="K10" s="7">
        <v>247</v>
      </c>
      <c r="L10" s="7">
        <v>231</v>
      </c>
      <c r="M10" s="7">
        <v>239</v>
      </c>
      <c r="N10" s="7">
        <v>228</v>
      </c>
      <c r="O10" s="7">
        <v>166</v>
      </c>
      <c r="P10" s="7">
        <v>165</v>
      </c>
      <c r="Q10" s="7">
        <v>203</v>
      </c>
      <c r="R10" s="7">
        <v>201</v>
      </c>
      <c r="S10" s="7">
        <v>0</v>
      </c>
      <c r="T10" s="7">
        <v>0</v>
      </c>
      <c r="U10" s="7">
        <v>0</v>
      </c>
      <c r="V10" s="7">
        <v>1</v>
      </c>
      <c r="W10" s="7">
        <v>0</v>
      </c>
      <c r="X10" s="7">
        <v>0</v>
      </c>
      <c r="Y10" s="7">
        <f t="shared" si="0"/>
        <v>596</v>
      </c>
      <c r="Z10" s="7">
        <f t="shared" si="1"/>
        <v>682</v>
      </c>
      <c r="AA10" s="12">
        <f t="shared" si="2"/>
        <v>14.429530201342274</v>
      </c>
      <c r="AB10" s="5">
        <f t="shared" si="3"/>
        <v>86</v>
      </c>
    </row>
    <row r="11" spans="1:28" ht="12.75">
      <c r="A11" s="6">
        <v>4</v>
      </c>
      <c r="B11" s="17" t="str">
        <f>REPT('[1]M_SUD'!$B$8,1)</f>
        <v>Глухівський міськрайонний суд</v>
      </c>
      <c r="C11" s="7">
        <v>655</v>
      </c>
      <c r="D11" s="7">
        <v>125</v>
      </c>
      <c r="E11" s="7">
        <v>754</v>
      </c>
      <c r="F11" s="7">
        <v>152</v>
      </c>
      <c r="G11" s="7">
        <v>16</v>
      </c>
      <c r="H11" s="7">
        <v>13</v>
      </c>
      <c r="I11" s="7">
        <v>41</v>
      </c>
      <c r="J11" s="7">
        <v>31</v>
      </c>
      <c r="K11" s="7">
        <v>372</v>
      </c>
      <c r="L11" s="7">
        <v>294</v>
      </c>
      <c r="M11" s="7">
        <v>480</v>
      </c>
      <c r="N11" s="7">
        <v>407</v>
      </c>
      <c r="O11" s="7">
        <v>462</v>
      </c>
      <c r="P11" s="7">
        <v>461</v>
      </c>
      <c r="Q11" s="7">
        <v>374</v>
      </c>
      <c r="R11" s="7">
        <v>367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f t="shared" si="0"/>
        <v>1505</v>
      </c>
      <c r="Z11" s="7">
        <f t="shared" si="1"/>
        <v>1649</v>
      </c>
      <c r="AA11" s="12">
        <f t="shared" si="2"/>
        <v>9.568106312292372</v>
      </c>
      <c r="AB11" s="5">
        <f t="shared" si="3"/>
        <v>144</v>
      </c>
    </row>
    <row r="12" spans="1:28" ht="12.75">
      <c r="A12" s="6">
        <v>5</v>
      </c>
      <c r="B12" s="17" t="str">
        <f>REPT('[1]M_SUD'!$B$9,1)</f>
        <v>Зарічний районний суд м.Суми</v>
      </c>
      <c r="C12" s="7">
        <v>1930</v>
      </c>
      <c r="D12" s="7">
        <v>189</v>
      </c>
      <c r="E12" s="7">
        <v>2149</v>
      </c>
      <c r="F12" s="7">
        <v>219</v>
      </c>
      <c r="G12" s="7">
        <v>333</v>
      </c>
      <c r="H12" s="7">
        <v>280</v>
      </c>
      <c r="I12" s="7">
        <v>295</v>
      </c>
      <c r="J12" s="7">
        <v>194</v>
      </c>
      <c r="K12" s="7">
        <v>2075</v>
      </c>
      <c r="L12" s="7">
        <v>1437</v>
      </c>
      <c r="M12" s="7">
        <v>1901</v>
      </c>
      <c r="N12" s="7">
        <v>1427</v>
      </c>
      <c r="O12" s="7">
        <v>732</v>
      </c>
      <c r="P12" s="7">
        <v>709</v>
      </c>
      <c r="Q12" s="7">
        <v>1020</v>
      </c>
      <c r="R12" s="7">
        <v>1002</v>
      </c>
      <c r="S12" s="7">
        <v>0</v>
      </c>
      <c r="T12" s="7">
        <v>0</v>
      </c>
      <c r="U12" s="7">
        <v>4</v>
      </c>
      <c r="V12" s="7">
        <v>1</v>
      </c>
      <c r="W12" s="7">
        <v>0</v>
      </c>
      <c r="X12" s="7">
        <v>0</v>
      </c>
      <c r="Y12" s="7">
        <f t="shared" si="0"/>
        <v>5074</v>
      </c>
      <c r="Z12" s="7">
        <f t="shared" si="1"/>
        <v>5366</v>
      </c>
      <c r="AA12" s="12">
        <f t="shared" si="2"/>
        <v>5.754828537642879</v>
      </c>
      <c r="AB12" s="5">
        <f t="shared" si="3"/>
        <v>292</v>
      </c>
    </row>
    <row r="13" spans="1:28" ht="12.75">
      <c r="A13" s="6">
        <v>6</v>
      </c>
      <c r="B13" s="17" t="str">
        <f>REPT('[1]M_SUD'!$B$10,1)</f>
        <v>Ковпаківський районний суд м. Сум</v>
      </c>
      <c r="C13" s="7">
        <v>3625</v>
      </c>
      <c r="D13" s="7">
        <v>209</v>
      </c>
      <c r="E13" s="7">
        <v>3848</v>
      </c>
      <c r="F13" s="7">
        <v>216</v>
      </c>
      <c r="G13" s="7">
        <v>131</v>
      </c>
      <c r="H13" s="7">
        <v>88</v>
      </c>
      <c r="I13" s="7">
        <v>302</v>
      </c>
      <c r="J13" s="7">
        <v>251</v>
      </c>
      <c r="K13" s="7">
        <v>1863</v>
      </c>
      <c r="L13" s="7">
        <v>1476</v>
      </c>
      <c r="M13" s="7">
        <v>1941</v>
      </c>
      <c r="N13" s="7">
        <v>1482</v>
      </c>
      <c r="O13" s="7">
        <v>999</v>
      </c>
      <c r="P13" s="7">
        <v>973</v>
      </c>
      <c r="Q13" s="7">
        <v>1359</v>
      </c>
      <c r="R13" s="7">
        <v>1340</v>
      </c>
      <c r="S13" s="7">
        <v>0</v>
      </c>
      <c r="T13" s="7">
        <v>0</v>
      </c>
      <c r="U13" s="7">
        <v>8</v>
      </c>
      <c r="V13" s="7">
        <v>5</v>
      </c>
      <c r="W13" s="7">
        <v>0</v>
      </c>
      <c r="X13" s="7">
        <v>0</v>
      </c>
      <c r="Y13" s="7">
        <f t="shared" si="0"/>
        <v>6626</v>
      </c>
      <c r="Z13" s="7">
        <f t="shared" si="1"/>
        <v>7455</v>
      </c>
      <c r="AA13" s="12">
        <f t="shared" si="2"/>
        <v>12.511319046181697</v>
      </c>
      <c r="AB13" s="5">
        <f t="shared" si="3"/>
        <v>829</v>
      </c>
    </row>
    <row r="14" spans="1:28" ht="12.75">
      <c r="A14" s="6">
        <v>7</v>
      </c>
      <c r="B14" s="17" t="str">
        <f>REPT('[1]M_SUD'!$B$11,1)</f>
        <v>Конотопський міськрайонний суд</v>
      </c>
      <c r="C14" s="7">
        <v>1155</v>
      </c>
      <c r="D14" s="7">
        <v>178</v>
      </c>
      <c r="E14" s="7">
        <v>1306</v>
      </c>
      <c r="F14" s="7">
        <v>270</v>
      </c>
      <c r="G14" s="7">
        <v>79</v>
      </c>
      <c r="H14" s="7">
        <v>54</v>
      </c>
      <c r="I14" s="7">
        <v>76</v>
      </c>
      <c r="J14" s="7">
        <v>54</v>
      </c>
      <c r="K14" s="7">
        <v>1194</v>
      </c>
      <c r="L14" s="7">
        <v>938</v>
      </c>
      <c r="M14" s="7">
        <v>1247</v>
      </c>
      <c r="N14" s="7">
        <v>960</v>
      </c>
      <c r="O14" s="7">
        <v>649</v>
      </c>
      <c r="P14" s="7">
        <v>634</v>
      </c>
      <c r="Q14" s="7">
        <v>533</v>
      </c>
      <c r="R14" s="7">
        <v>512</v>
      </c>
      <c r="S14" s="7">
        <v>0</v>
      </c>
      <c r="T14" s="7">
        <v>0</v>
      </c>
      <c r="U14" s="7">
        <v>1</v>
      </c>
      <c r="V14" s="7">
        <v>1</v>
      </c>
      <c r="W14" s="7">
        <v>0</v>
      </c>
      <c r="X14" s="7">
        <v>0</v>
      </c>
      <c r="Y14" s="7">
        <f t="shared" si="0"/>
        <v>3078</v>
      </c>
      <c r="Z14" s="7">
        <f t="shared" si="1"/>
        <v>3163</v>
      </c>
      <c r="AA14" s="12">
        <f t="shared" si="2"/>
        <v>2.761533463287847</v>
      </c>
      <c r="AB14" s="5">
        <f t="shared" si="3"/>
        <v>85</v>
      </c>
    </row>
    <row r="15" spans="1:28" ht="12.75">
      <c r="A15" s="6">
        <v>8</v>
      </c>
      <c r="B15" s="17" t="str">
        <f>REPT('[1]M_SUD'!$B$12,1)</f>
        <v>Краснопільський районний суд </v>
      </c>
      <c r="C15" s="7">
        <v>224</v>
      </c>
      <c r="D15" s="7">
        <v>50</v>
      </c>
      <c r="E15" s="7">
        <v>163</v>
      </c>
      <c r="F15" s="7">
        <v>60</v>
      </c>
      <c r="G15" s="7">
        <v>9</v>
      </c>
      <c r="H15" s="7">
        <v>6</v>
      </c>
      <c r="I15" s="7">
        <v>12</v>
      </c>
      <c r="J15" s="7">
        <v>11</v>
      </c>
      <c r="K15" s="7">
        <v>229</v>
      </c>
      <c r="L15" s="7">
        <v>208</v>
      </c>
      <c r="M15" s="7">
        <v>247</v>
      </c>
      <c r="N15" s="7">
        <v>235</v>
      </c>
      <c r="O15" s="7">
        <v>204</v>
      </c>
      <c r="P15" s="7">
        <v>202</v>
      </c>
      <c r="Q15" s="7">
        <v>167</v>
      </c>
      <c r="R15" s="7">
        <v>166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f t="shared" si="0"/>
        <v>666</v>
      </c>
      <c r="Z15" s="7">
        <f t="shared" si="1"/>
        <v>589</v>
      </c>
      <c r="AA15" s="12">
        <f t="shared" si="2"/>
        <v>-11.561561561561561</v>
      </c>
      <c r="AB15" s="5">
        <f t="shared" si="3"/>
        <v>-77</v>
      </c>
    </row>
    <row r="16" spans="1:28" ht="12.75">
      <c r="A16" s="6">
        <v>9</v>
      </c>
      <c r="B16" s="17" t="str">
        <f>REPT('[1]M_SUD'!$B$13,1)</f>
        <v>Кролевецький районний суд</v>
      </c>
      <c r="C16" s="7">
        <v>345</v>
      </c>
      <c r="D16" s="7">
        <v>61</v>
      </c>
      <c r="E16" s="7">
        <v>319</v>
      </c>
      <c r="F16" s="7">
        <v>59</v>
      </c>
      <c r="G16" s="7">
        <v>18</v>
      </c>
      <c r="H16" s="7">
        <v>17</v>
      </c>
      <c r="I16" s="7">
        <v>24</v>
      </c>
      <c r="J16" s="7">
        <v>23</v>
      </c>
      <c r="K16" s="7">
        <v>283</v>
      </c>
      <c r="L16" s="7">
        <v>253</v>
      </c>
      <c r="M16" s="7">
        <v>277</v>
      </c>
      <c r="N16" s="7">
        <v>250</v>
      </c>
      <c r="O16" s="7">
        <v>329</v>
      </c>
      <c r="P16" s="7">
        <v>310</v>
      </c>
      <c r="Q16" s="7">
        <v>348</v>
      </c>
      <c r="R16" s="7">
        <v>330</v>
      </c>
      <c r="S16" s="7">
        <v>0</v>
      </c>
      <c r="T16" s="7">
        <v>0</v>
      </c>
      <c r="U16" s="7">
        <v>1</v>
      </c>
      <c r="V16" s="7">
        <v>0</v>
      </c>
      <c r="W16" s="7">
        <v>0</v>
      </c>
      <c r="X16" s="7">
        <v>0</v>
      </c>
      <c r="Y16" s="7">
        <f t="shared" si="0"/>
        <v>976</v>
      </c>
      <c r="Z16" s="7">
        <f t="shared" si="1"/>
        <v>968</v>
      </c>
      <c r="AA16" s="12">
        <f t="shared" si="2"/>
        <v>-0.8196721311475414</v>
      </c>
      <c r="AB16" s="5">
        <f t="shared" si="3"/>
        <v>-8</v>
      </c>
    </row>
    <row r="17" spans="1:28" ht="12.75">
      <c r="A17" s="6">
        <v>10</v>
      </c>
      <c r="B17" s="17" t="str">
        <f>REPT('[1]M_SUD'!$B$14,1)</f>
        <v>Лебединський районний суд</v>
      </c>
      <c r="C17" s="7">
        <v>432</v>
      </c>
      <c r="D17" s="7">
        <v>83</v>
      </c>
      <c r="E17" s="7">
        <v>456</v>
      </c>
      <c r="F17" s="7">
        <v>106</v>
      </c>
      <c r="G17" s="7">
        <v>24</v>
      </c>
      <c r="H17" s="7">
        <v>20</v>
      </c>
      <c r="I17" s="7">
        <v>36</v>
      </c>
      <c r="J17" s="7">
        <v>35</v>
      </c>
      <c r="K17" s="7">
        <v>409</v>
      </c>
      <c r="L17" s="7">
        <v>354</v>
      </c>
      <c r="M17" s="7">
        <v>489</v>
      </c>
      <c r="N17" s="7">
        <v>454</v>
      </c>
      <c r="O17" s="7">
        <v>294</v>
      </c>
      <c r="P17" s="7">
        <v>285</v>
      </c>
      <c r="Q17" s="7">
        <v>328</v>
      </c>
      <c r="R17" s="7">
        <v>317</v>
      </c>
      <c r="S17" s="7">
        <v>1</v>
      </c>
      <c r="T17" s="7">
        <v>0</v>
      </c>
      <c r="U17" s="7">
        <v>6</v>
      </c>
      <c r="V17" s="7">
        <v>7</v>
      </c>
      <c r="W17" s="7">
        <v>0</v>
      </c>
      <c r="X17" s="7">
        <v>0</v>
      </c>
      <c r="Y17" s="7">
        <f t="shared" si="0"/>
        <v>1166</v>
      </c>
      <c r="Z17" s="7">
        <f t="shared" si="1"/>
        <v>1316</v>
      </c>
      <c r="AA17" s="12">
        <f t="shared" si="2"/>
        <v>12.864493996569465</v>
      </c>
      <c r="AB17" s="5">
        <f t="shared" si="3"/>
        <v>150</v>
      </c>
    </row>
    <row r="18" spans="1:28" ht="12.75">
      <c r="A18" s="6">
        <v>11</v>
      </c>
      <c r="B18" s="17" t="str">
        <f>REPT('[1]M_SUD'!$B$15,1)</f>
        <v>Липоводолинський районний суд</v>
      </c>
      <c r="C18" s="7">
        <v>187</v>
      </c>
      <c r="D18" s="7">
        <v>19</v>
      </c>
      <c r="E18" s="7">
        <v>167</v>
      </c>
      <c r="F18" s="7">
        <v>38</v>
      </c>
      <c r="G18" s="7">
        <v>12</v>
      </c>
      <c r="H18" s="7">
        <v>8</v>
      </c>
      <c r="I18" s="7">
        <v>11</v>
      </c>
      <c r="J18" s="7">
        <v>7</v>
      </c>
      <c r="K18" s="7">
        <v>231</v>
      </c>
      <c r="L18" s="7">
        <v>214</v>
      </c>
      <c r="M18" s="7">
        <v>198</v>
      </c>
      <c r="N18" s="7">
        <v>174</v>
      </c>
      <c r="O18" s="7">
        <v>146</v>
      </c>
      <c r="P18" s="7">
        <v>145</v>
      </c>
      <c r="Q18" s="7">
        <v>142</v>
      </c>
      <c r="R18" s="7">
        <v>142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f t="shared" si="0"/>
        <v>576</v>
      </c>
      <c r="Z18" s="7">
        <f t="shared" si="1"/>
        <v>518</v>
      </c>
      <c r="AA18" s="12">
        <f t="shared" si="2"/>
        <v>-10.069444444444443</v>
      </c>
      <c r="AB18" s="5">
        <f t="shared" si="3"/>
        <v>-58</v>
      </c>
    </row>
    <row r="19" spans="1:28" ht="12.75">
      <c r="A19" s="6">
        <v>12</v>
      </c>
      <c r="B19" s="17" t="str">
        <f>REPT('[1]M_SUD'!$B$16,1)</f>
        <v>Недригайлівський районний суд</v>
      </c>
      <c r="C19" s="7">
        <v>190</v>
      </c>
      <c r="D19" s="7">
        <v>18</v>
      </c>
      <c r="E19" s="7">
        <v>245</v>
      </c>
      <c r="F19" s="7">
        <v>51</v>
      </c>
      <c r="G19" s="7">
        <v>12</v>
      </c>
      <c r="H19" s="7">
        <v>10</v>
      </c>
      <c r="I19" s="7">
        <v>31</v>
      </c>
      <c r="J19" s="7">
        <v>21</v>
      </c>
      <c r="K19" s="7">
        <v>290</v>
      </c>
      <c r="L19" s="7">
        <v>280</v>
      </c>
      <c r="M19" s="7">
        <v>351</v>
      </c>
      <c r="N19" s="7">
        <v>342</v>
      </c>
      <c r="O19" s="7">
        <v>130</v>
      </c>
      <c r="P19" s="7">
        <v>129</v>
      </c>
      <c r="Q19" s="7">
        <v>164</v>
      </c>
      <c r="R19" s="7">
        <v>161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f t="shared" si="0"/>
        <v>622</v>
      </c>
      <c r="Z19" s="7">
        <f t="shared" si="1"/>
        <v>791</v>
      </c>
      <c r="AA19" s="12">
        <f t="shared" si="2"/>
        <v>27.17041800643088</v>
      </c>
      <c r="AB19" s="5">
        <f t="shared" si="3"/>
        <v>169</v>
      </c>
    </row>
    <row r="20" spans="1:28" ht="12.75">
      <c r="A20" s="6">
        <v>13</v>
      </c>
      <c r="B20" s="17" t="str">
        <f>REPT('[1]M_SUD'!$B$17,1)</f>
        <v>Охтирський міськрайонний суд</v>
      </c>
      <c r="C20" s="7">
        <v>886</v>
      </c>
      <c r="D20" s="7">
        <v>163</v>
      </c>
      <c r="E20" s="7">
        <v>719</v>
      </c>
      <c r="F20" s="7">
        <v>172</v>
      </c>
      <c r="G20" s="7">
        <v>89</v>
      </c>
      <c r="H20" s="7">
        <v>75</v>
      </c>
      <c r="I20" s="7">
        <v>65</v>
      </c>
      <c r="J20" s="7">
        <v>39</v>
      </c>
      <c r="K20" s="7">
        <v>851</v>
      </c>
      <c r="L20" s="7">
        <v>673</v>
      </c>
      <c r="M20" s="7">
        <v>824</v>
      </c>
      <c r="N20" s="7">
        <v>727</v>
      </c>
      <c r="O20" s="7">
        <v>417</v>
      </c>
      <c r="P20" s="7">
        <v>413</v>
      </c>
      <c r="Q20" s="7">
        <v>403</v>
      </c>
      <c r="R20" s="7">
        <v>397</v>
      </c>
      <c r="S20" s="7">
        <v>0</v>
      </c>
      <c r="T20" s="7">
        <v>0</v>
      </c>
      <c r="U20" s="7">
        <v>3</v>
      </c>
      <c r="V20" s="7">
        <v>1</v>
      </c>
      <c r="W20" s="7">
        <v>0</v>
      </c>
      <c r="X20" s="7">
        <v>0</v>
      </c>
      <c r="Y20" s="7">
        <f t="shared" si="0"/>
        <v>2246</v>
      </c>
      <c r="Z20" s="7">
        <f t="shared" si="1"/>
        <v>2012</v>
      </c>
      <c r="AA20" s="12">
        <f t="shared" si="2"/>
        <v>-10.418521816562773</v>
      </c>
      <c r="AB20" s="5">
        <f t="shared" si="3"/>
        <v>-234</v>
      </c>
    </row>
    <row r="21" spans="1:28" ht="12.75">
      <c r="A21" s="6">
        <v>14</v>
      </c>
      <c r="B21" s="17" t="str">
        <f>REPT('[1]M_SUD'!$B$18,1)</f>
        <v>Путивльський районний суд</v>
      </c>
      <c r="C21" s="7">
        <v>277</v>
      </c>
      <c r="D21" s="7">
        <v>56</v>
      </c>
      <c r="E21" s="7">
        <v>265</v>
      </c>
      <c r="F21" s="7">
        <v>63</v>
      </c>
      <c r="G21" s="7">
        <v>21</v>
      </c>
      <c r="H21" s="7">
        <v>15</v>
      </c>
      <c r="I21" s="7">
        <v>37</v>
      </c>
      <c r="J21" s="7">
        <v>6</v>
      </c>
      <c r="K21" s="7">
        <v>308</v>
      </c>
      <c r="L21" s="7">
        <v>259</v>
      </c>
      <c r="M21" s="7">
        <v>359</v>
      </c>
      <c r="N21" s="7">
        <v>334</v>
      </c>
      <c r="O21" s="7">
        <v>199</v>
      </c>
      <c r="P21" s="7">
        <v>199</v>
      </c>
      <c r="Q21" s="7">
        <v>155</v>
      </c>
      <c r="R21" s="7">
        <v>153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f t="shared" si="0"/>
        <v>805</v>
      </c>
      <c r="Z21" s="7">
        <f t="shared" si="1"/>
        <v>816</v>
      </c>
      <c r="AA21" s="12">
        <f t="shared" si="2"/>
        <v>1.366459627329192</v>
      </c>
      <c r="AB21" s="5">
        <f t="shared" si="3"/>
        <v>11</v>
      </c>
    </row>
    <row r="22" spans="1:28" ht="12.75">
      <c r="A22" s="6">
        <v>15</v>
      </c>
      <c r="B22" s="17" t="str">
        <f>REPT('[1]M_SUD'!$B$19,1)</f>
        <v>Роменський міськрайонний суд</v>
      </c>
      <c r="C22" s="7">
        <v>1369</v>
      </c>
      <c r="D22" s="7">
        <v>136</v>
      </c>
      <c r="E22" s="7">
        <v>869</v>
      </c>
      <c r="F22" s="7">
        <v>136</v>
      </c>
      <c r="G22" s="7">
        <v>35</v>
      </c>
      <c r="H22" s="7">
        <v>24</v>
      </c>
      <c r="I22" s="7">
        <v>44</v>
      </c>
      <c r="J22" s="7">
        <v>35</v>
      </c>
      <c r="K22" s="7">
        <v>848</v>
      </c>
      <c r="L22" s="7">
        <v>709</v>
      </c>
      <c r="M22" s="7">
        <v>966</v>
      </c>
      <c r="N22" s="7">
        <v>809</v>
      </c>
      <c r="O22" s="7">
        <v>425</v>
      </c>
      <c r="P22" s="7">
        <v>419</v>
      </c>
      <c r="Q22" s="7">
        <v>479</v>
      </c>
      <c r="R22" s="7">
        <v>464</v>
      </c>
      <c r="S22" s="7">
        <v>0</v>
      </c>
      <c r="T22" s="7">
        <v>0</v>
      </c>
      <c r="U22" s="7">
        <v>2</v>
      </c>
      <c r="V22" s="7">
        <v>0</v>
      </c>
      <c r="W22" s="7">
        <v>0</v>
      </c>
      <c r="X22" s="7">
        <v>0</v>
      </c>
      <c r="Y22" s="7">
        <f t="shared" si="0"/>
        <v>2679</v>
      </c>
      <c r="Z22" s="7">
        <f t="shared" si="1"/>
        <v>2358</v>
      </c>
      <c r="AA22" s="12">
        <f t="shared" si="2"/>
        <v>-11.982082866741322</v>
      </c>
      <c r="AB22" s="5">
        <f t="shared" si="3"/>
        <v>-321</v>
      </c>
    </row>
    <row r="23" spans="1:28" ht="12.75">
      <c r="A23" s="6">
        <v>16</v>
      </c>
      <c r="B23" s="17" t="str">
        <f>REPT('[1]M_SUD'!$B$20,1)</f>
        <v>Середино-Будський районний суд</v>
      </c>
      <c r="C23" s="7">
        <v>175</v>
      </c>
      <c r="D23" s="7">
        <v>45</v>
      </c>
      <c r="E23" s="7">
        <v>178</v>
      </c>
      <c r="F23" s="7">
        <v>51</v>
      </c>
      <c r="G23" s="7">
        <v>4</v>
      </c>
      <c r="H23" s="7">
        <v>3</v>
      </c>
      <c r="I23" s="7">
        <v>5</v>
      </c>
      <c r="J23" s="7">
        <v>6</v>
      </c>
      <c r="K23" s="7">
        <v>131</v>
      </c>
      <c r="L23" s="7">
        <v>95</v>
      </c>
      <c r="M23" s="7">
        <v>106</v>
      </c>
      <c r="N23" s="7">
        <v>96</v>
      </c>
      <c r="O23" s="7">
        <v>285</v>
      </c>
      <c r="P23" s="7">
        <v>276</v>
      </c>
      <c r="Q23" s="7">
        <v>304</v>
      </c>
      <c r="R23" s="7">
        <v>298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f t="shared" si="0"/>
        <v>595</v>
      </c>
      <c r="Z23" s="7">
        <f t="shared" si="1"/>
        <v>593</v>
      </c>
      <c r="AA23" s="12">
        <f t="shared" si="2"/>
        <v>-0.3361344537815114</v>
      </c>
      <c r="AB23" s="5">
        <f t="shared" si="3"/>
        <v>-2</v>
      </c>
    </row>
    <row r="24" spans="1:28" ht="12.75">
      <c r="A24" s="6">
        <v>17</v>
      </c>
      <c r="B24" s="17" t="str">
        <f>REPT('[1]M_SUD'!$B$21,1)</f>
        <v>Сумський районний суд</v>
      </c>
      <c r="C24" s="7">
        <v>216</v>
      </c>
      <c r="D24" s="7">
        <v>113</v>
      </c>
      <c r="E24" s="7">
        <v>213</v>
      </c>
      <c r="F24" s="7">
        <v>139</v>
      </c>
      <c r="G24" s="7">
        <v>55</v>
      </c>
      <c r="H24" s="7">
        <v>46</v>
      </c>
      <c r="I24" s="7">
        <v>57</v>
      </c>
      <c r="J24" s="7">
        <v>47</v>
      </c>
      <c r="K24" s="7">
        <v>584</v>
      </c>
      <c r="L24" s="7">
        <v>522</v>
      </c>
      <c r="M24" s="7">
        <v>741</v>
      </c>
      <c r="N24" s="7">
        <v>634</v>
      </c>
      <c r="O24" s="7">
        <v>420</v>
      </c>
      <c r="P24" s="7">
        <v>395</v>
      </c>
      <c r="Q24" s="7">
        <v>843</v>
      </c>
      <c r="R24" s="7">
        <v>794</v>
      </c>
      <c r="S24" s="7">
        <v>0</v>
      </c>
      <c r="T24" s="7">
        <v>0</v>
      </c>
      <c r="U24" s="7">
        <v>2</v>
      </c>
      <c r="V24" s="7">
        <v>1</v>
      </c>
      <c r="W24" s="7">
        <v>0</v>
      </c>
      <c r="X24" s="7">
        <v>0</v>
      </c>
      <c r="Y24" s="7">
        <f t="shared" si="0"/>
        <v>1277</v>
      </c>
      <c r="Z24" s="7">
        <f t="shared" si="1"/>
        <v>1855</v>
      </c>
      <c r="AA24" s="12">
        <f t="shared" si="2"/>
        <v>45.26233359436179</v>
      </c>
      <c r="AB24" s="5">
        <f t="shared" si="3"/>
        <v>578</v>
      </c>
    </row>
    <row r="25" spans="1:28" ht="12.75">
      <c r="A25" s="6">
        <v>18</v>
      </c>
      <c r="B25" s="17" t="str">
        <f>REPT('[1]M_SUD'!$B$22,1)</f>
        <v>Тростянецький районний суд</v>
      </c>
      <c r="C25" s="7">
        <v>364</v>
      </c>
      <c r="D25" s="7">
        <v>92</v>
      </c>
      <c r="E25" s="7">
        <v>367</v>
      </c>
      <c r="F25" s="7">
        <v>74</v>
      </c>
      <c r="G25" s="7">
        <v>23</v>
      </c>
      <c r="H25" s="7">
        <v>20</v>
      </c>
      <c r="I25" s="7">
        <v>18</v>
      </c>
      <c r="J25" s="7">
        <v>11</v>
      </c>
      <c r="K25" s="7">
        <v>393</v>
      </c>
      <c r="L25" s="7">
        <v>334</v>
      </c>
      <c r="M25" s="7">
        <v>427</v>
      </c>
      <c r="N25" s="7">
        <v>361</v>
      </c>
      <c r="O25" s="7">
        <v>163</v>
      </c>
      <c r="P25" s="7">
        <v>159</v>
      </c>
      <c r="Q25" s="7">
        <v>193</v>
      </c>
      <c r="R25" s="7">
        <v>181</v>
      </c>
      <c r="S25" s="7">
        <v>0</v>
      </c>
      <c r="T25" s="7">
        <v>0</v>
      </c>
      <c r="U25" s="7">
        <v>0</v>
      </c>
      <c r="V25" s="7">
        <v>1</v>
      </c>
      <c r="W25" s="7">
        <v>0</v>
      </c>
      <c r="X25" s="7">
        <v>0</v>
      </c>
      <c r="Y25" s="7">
        <f t="shared" si="0"/>
        <v>943</v>
      </c>
      <c r="Z25" s="7">
        <f t="shared" si="1"/>
        <v>1006</v>
      </c>
      <c r="AA25" s="12">
        <f t="shared" si="2"/>
        <v>6.68080593849416</v>
      </c>
      <c r="AB25" s="5">
        <f t="shared" si="3"/>
        <v>63</v>
      </c>
    </row>
    <row r="26" spans="1:28" ht="12.75">
      <c r="A26" s="6">
        <v>19</v>
      </c>
      <c r="B26" s="17" t="str">
        <f>REPT('[1]M_SUD'!$B$23,1)</f>
        <v>Шосткинський міськрайонний суд</v>
      </c>
      <c r="C26" s="7">
        <v>1711</v>
      </c>
      <c r="D26" s="7">
        <v>165</v>
      </c>
      <c r="E26" s="7">
        <v>1162</v>
      </c>
      <c r="F26" s="7">
        <v>185</v>
      </c>
      <c r="G26" s="7">
        <v>63</v>
      </c>
      <c r="H26" s="7">
        <v>52</v>
      </c>
      <c r="I26" s="7">
        <v>38</v>
      </c>
      <c r="J26" s="7">
        <v>30</v>
      </c>
      <c r="K26" s="7">
        <v>1082</v>
      </c>
      <c r="L26" s="7">
        <v>857</v>
      </c>
      <c r="M26" s="7">
        <v>1095</v>
      </c>
      <c r="N26" s="7">
        <v>888</v>
      </c>
      <c r="O26" s="7">
        <v>643</v>
      </c>
      <c r="P26" s="7">
        <v>628</v>
      </c>
      <c r="Q26" s="7">
        <v>650</v>
      </c>
      <c r="R26" s="7">
        <v>634</v>
      </c>
      <c r="S26" s="7">
        <v>0</v>
      </c>
      <c r="T26" s="7">
        <v>0</v>
      </c>
      <c r="U26" s="7">
        <v>0</v>
      </c>
      <c r="V26" s="7">
        <v>1</v>
      </c>
      <c r="W26" s="7">
        <v>0</v>
      </c>
      <c r="X26" s="7">
        <v>0</v>
      </c>
      <c r="Y26" s="7">
        <f t="shared" si="0"/>
        <v>3499</v>
      </c>
      <c r="Z26" s="7">
        <f t="shared" si="1"/>
        <v>2946</v>
      </c>
      <c r="AA26" s="12">
        <f t="shared" si="2"/>
        <v>-15.804515575878824</v>
      </c>
      <c r="AB26" s="5">
        <f t="shared" si="3"/>
        <v>-553</v>
      </c>
    </row>
    <row r="27" spans="1:28" ht="12.75">
      <c r="A27" s="6">
        <v>20</v>
      </c>
      <c r="B27" s="17" t="str">
        <f>REPT('[1]M_SUD'!$B$24,1)</f>
        <v>Ямпільський районний суд</v>
      </c>
      <c r="C27" s="7">
        <v>129</v>
      </c>
      <c r="D27" s="7">
        <v>46</v>
      </c>
      <c r="E27" s="7">
        <v>212</v>
      </c>
      <c r="F27" s="7">
        <v>58</v>
      </c>
      <c r="G27" s="7">
        <v>10</v>
      </c>
      <c r="H27" s="7">
        <v>9</v>
      </c>
      <c r="I27" s="7">
        <v>1</v>
      </c>
      <c r="J27" s="7">
        <v>1</v>
      </c>
      <c r="K27" s="7">
        <v>153</v>
      </c>
      <c r="L27" s="7">
        <v>136</v>
      </c>
      <c r="M27" s="7">
        <v>230</v>
      </c>
      <c r="N27" s="7">
        <v>197</v>
      </c>
      <c r="O27" s="7">
        <v>177</v>
      </c>
      <c r="P27" s="7">
        <v>173</v>
      </c>
      <c r="Q27" s="7">
        <v>273</v>
      </c>
      <c r="R27" s="7">
        <v>265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f t="shared" si="0"/>
        <v>469</v>
      </c>
      <c r="Z27" s="7">
        <f t="shared" si="1"/>
        <v>716</v>
      </c>
      <c r="AA27" s="12">
        <f t="shared" si="2"/>
        <v>52.66524520255865</v>
      </c>
      <c r="AB27" s="5">
        <f t="shared" si="3"/>
        <v>247</v>
      </c>
    </row>
    <row r="28" spans="1:28" ht="12.75">
      <c r="A28" s="13"/>
      <c r="B28" s="13" t="s">
        <v>10</v>
      </c>
      <c r="C28" s="14">
        <f aca="true" t="shared" si="4" ref="C28:Z28">SUM(C8:C27)</f>
        <v>14705</v>
      </c>
      <c r="D28" s="14">
        <f t="shared" si="4"/>
        <v>1926</v>
      </c>
      <c r="E28" s="14">
        <f t="shared" si="4"/>
        <v>14383</v>
      </c>
      <c r="F28" s="14">
        <f t="shared" si="4"/>
        <v>2291</v>
      </c>
      <c r="G28" s="14">
        <f t="shared" si="4"/>
        <v>971</v>
      </c>
      <c r="H28" s="14">
        <f t="shared" si="4"/>
        <v>772</v>
      </c>
      <c r="I28" s="14">
        <f t="shared" si="4"/>
        <v>1147</v>
      </c>
      <c r="J28" s="14">
        <f t="shared" si="4"/>
        <v>848</v>
      </c>
      <c r="K28" s="14">
        <f t="shared" si="4"/>
        <v>12390</v>
      </c>
      <c r="L28" s="14">
        <f t="shared" si="4"/>
        <v>10033</v>
      </c>
      <c r="M28" s="14">
        <f t="shared" si="4"/>
        <v>13009</v>
      </c>
      <c r="N28" s="14">
        <f t="shared" si="4"/>
        <v>10826</v>
      </c>
      <c r="O28" s="14">
        <f t="shared" si="4"/>
        <v>7265</v>
      </c>
      <c r="P28" s="14">
        <f t="shared" si="4"/>
        <v>7094</v>
      </c>
      <c r="Q28" s="14">
        <f t="shared" si="4"/>
        <v>8412</v>
      </c>
      <c r="R28" s="14">
        <f t="shared" si="4"/>
        <v>8189</v>
      </c>
      <c r="S28" s="14">
        <f t="shared" si="4"/>
        <v>1</v>
      </c>
      <c r="T28" s="14">
        <f t="shared" si="4"/>
        <v>0</v>
      </c>
      <c r="U28" s="14">
        <f t="shared" si="4"/>
        <v>27</v>
      </c>
      <c r="V28" s="14">
        <f t="shared" si="4"/>
        <v>19</v>
      </c>
      <c r="W28" s="14">
        <f t="shared" si="4"/>
        <v>0</v>
      </c>
      <c r="X28" s="14">
        <f t="shared" si="4"/>
        <v>0</v>
      </c>
      <c r="Y28" s="14">
        <f t="shared" si="4"/>
        <v>35359</v>
      </c>
      <c r="Z28" s="14">
        <f t="shared" si="4"/>
        <v>36970</v>
      </c>
      <c r="AA28" s="12">
        <f t="shared" si="2"/>
        <v>4.556124324782942</v>
      </c>
      <c r="AB28" s="5">
        <f t="shared" si="3"/>
        <v>1611</v>
      </c>
    </row>
  </sheetData>
  <sheetProtection/>
  <mergeCells count="28">
    <mergeCell ref="Z5:Z6"/>
    <mergeCell ref="AA5:AA6"/>
    <mergeCell ref="S5:S6"/>
    <mergeCell ref="T5:T6"/>
    <mergeCell ref="U5:U6"/>
    <mergeCell ref="V5:V6"/>
    <mergeCell ref="W5:W6"/>
    <mergeCell ref="X5:X6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Y5:Y6"/>
    <mergeCell ref="B2:Z2"/>
    <mergeCell ref="S4:T4"/>
    <mergeCell ref="U4:V4"/>
    <mergeCell ref="A4:A6"/>
    <mergeCell ref="B4:B6"/>
    <mergeCell ref="C4:F4"/>
    <mergeCell ref="G4:J4"/>
    <mergeCell ref="K4:N4"/>
    <mergeCell ref="O4:R4"/>
    <mergeCell ref="W4:X4"/>
  </mergeCells>
  <printOptions/>
  <pageMargins left="0.31496062992125984" right="0.23" top="0.15748031496062992" bottom="0.35433070866141736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Шейна Мариана Степановна</cp:lastModifiedBy>
  <cp:lastPrinted>2012-08-09T05:46:03Z</cp:lastPrinted>
  <dcterms:created xsi:type="dcterms:W3CDTF">2011-09-22T13:30:48Z</dcterms:created>
  <dcterms:modified xsi:type="dcterms:W3CDTF">2017-07-25T13:27:07Z</dcterms:modified>
  <cp:category/>
  <cp:version/>
  <cp:contentType/>
  <cp:contentStatus/>
</cp:coreProperties>
</file>